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<sst xmlns="http://schemas.openxmlformats.org/spreadsheetml/2006/main" count="52" uniqueCount="40">
  <si>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B</t>
  </si>
  <si>
    <t>fce</t>
  </si>
  <si>
    <t>fce_const=</t>
  </si>
  <si>
    <t>fpe_const=</t>
  </si>
  <si>
    <t>Te</t>
  </si>
  <si>
    <t>keV</t>
  </si>
  <si>
    <t>eV</t>
  </si>
  <si>
    <t>Ti</t>
  </si>
  <si>
    <t>nT</t>
  </si>
  <si>
    <t>Hz</t>
  </si>
  <si>
    <t>Vth, e</t>
  </si>
  <si>
    <t>Vth, ion</t>
  </si>
  <si>
    <t>Ve_const=</t>
  </si>
  <si>
    <t>km/sec/eV</t>
  </si>
  <si>
    <t>km/s</t>
  </si>
  <si>
    <t>Vi_const=</t>
  </si>
  <si>
    <t>km/sec/keV</t>
  </si>
  <si>
    <t>rho_ion</t>
  </si>
  <si>
    <t>rho_elec</t>
  </si>
  <si>
    <t>fci</t>
  </si>
  <si>
    <t>fci_const=</t>
  </si>
  <si>
    <t>Hz/nT</t>
  </si>
  <si>
    <t>km</t>
  </si>
  <si>
    <t>ion_skin</t>
  </si>
  <si>
    <t>elec_skin</t>
  </si>
  <si>
    <t>c/w_pe</t>
  </si>
  <si>
    <t>Notes</t>
  </si>
  <si>
    <t>Debye_length</t>
  </si>
  <si>
    <t>(kT/4*pi*N*e^2)^0.5</t>
  </si>
  <si>
    <t>c/w_pi</t>
  </si>
  <si>
    <t>fpi</t>
  </si>
  <si>
    <t>fpe</t>
  </si>
  <si>
    <t>Ne</t>
  </si>
  <si>
    <t>Ni = Ne</t>
  </si>
  <si>
    <t>fpi_const=</t>
  </si>
  <si>
    <t>fpe/sqrt(mi/me)</t>
  </si>
  <si>
    <t>V_Alfven</t>
  </si>
  <si>
    <t>V_Alfven_const=</t>
  </si>
  <si>
    <t>(nT/cc^0.5) km/s</t>
  </si>
  <si>
    <t>Magnetopause, outside current layer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</si>
</sst>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35"/>
  <sheetViews>
    <sheetView tabSelected="1" workbookViewId="0" topLeftCell="A1">
      <selection activeCell="I15" sqref="I15"/>
    </sheetView>
  </sheetViews>
  <sheetFormatPr defaultColWidth="9.140625" defaultRowHeight="12.75"/>
  <cols>
    <col min="3" max="3" width="9.00390625" style="0" customWidth="1"/>
    <col min="6" max="6" width="8.28125" style="0" customWidth="1"/>
  </cols>
  <sheetData>
    <row r="5" ht="12.75">
      <c r="H5" s="1" t="s">
        <v>26</v>
      </c>
    </row>
    <row r="6" spans="4:8" ht="12.75">
      <c r="D6" s="11" t="s">
        <v>39</v>
      </c>
      <c r="E6" s="11"/>
      <c r="F6" s="11"/>
      <c r="G6" s="11"/>
      <c r="H6" s="11"/>
    </row>
    <row r="7" spans="5:7" ht="12.75">
      <c r="E7" s="7" t="s">
        <v>0</v>
      </c>
      <c r="F7">
        <v>30</v>
      </c>
      <c r="G7" s="2" t="s">
        <v>8</v>
      </c>
    </row>
    <row r="8" spans="5:6" ht="12.75">
      <c r="E8" s="7" t="s">
        <v>32</v>
      </c>
      <c r="F8">
        <v>0.1</v>
      </c>
    </row>
    <row r="9" spans="5:6" ht="12.75">
      <c r="E9" s="7" t="s">
        <v>33</v>
      </c>
      <c r="F9">
        <f>F8</f>
        <v>0.1</v>
      </c>
    </row>
    <row r="10" spans="5:7" ht="12.75">
      <c r="E10" s="4" t="s">
        <v>7</v>
      </c>
      <c r="F10">
        <v>30</v>
      </c>
      <c r="G10" s="5" t="s">
        <v>5</v>
      </c>
    </row>
    <row r="11" spans="5:7" ht="12.75">
      <c r="E11" s="4" t="s">
        <v>4</v>
      </c>
      <c r="F11">
        <v>500</v>
      </c>
      <c r="G11" s="5" t="s">
        <v>6</v>
      </c>
    </row>
    <row r="12" spans="5:7" ht="12.75">
      <c r="E12" s="4"/>
      <c r="G12" s="5"/>
    </row>
    <row r="13" spans="5:7" ht="12.75">
      <c r="E13" s="4"/>
      <c r="G13" s="5"/>
    </row>
    <row r="14" spans="5:7" ht="12.75">
      <c r="E14" s="4" t="s">
        <v>20</v>
      </c>
      <c r="F14">
        <f>1520/100000</f>
        <v>0.0152</v>
      </c>
      <c r="G14" s="5" t="s">
        <v>21</v>
      </c>
    </row>
    <row r="15" spans="5:7" ht="12.75">
      <c r="E15" s="4" t="s">
        <v>2</v>
      </c>
      <c r="F15">
        <f>2800000/100000</f>
        <v>28</v>
      </c>
      <c r="G15" s="5" t="s">
        <v>21</v>
      </c>
    </row>
    <row r="16" spans="5:8" ht="12.75">
      <c r="E16" s="4" t="s">
        <v>34</v>
      </c>
      <c r="F16" s="10">
        <f>F17/SQRT(1836.1)</f>
        <v>209.56954542227373</v>
      </c>
      <c r="G16" s="5" t="s">
        <v>21</v>
      </c>
      <c r="H16" s="2" t="s">
        <v>35</v>
      </c>
    </row>
    <row r="17" spans="5:7" ht="12.75">
      <c r="E17" s="4" t="s">
        <v>3</v>
      </c>
      <c r="F17">
        <v>8980</v>
      </c>
      <c r="G17" s="5" t="s">
        <v>21</v>
      </c>
    </row>
    <row r="18" spans="5:7" ht="12.75">
      <c r="E18" s="4" t="s">
        <v>15</v>
      </c>
      <c r="F18" s="8">
        <f>9.79*SQRT(1000)</f>
        <v>309.5869829304843</v>
      </c>
      <c r="G18" s="2" t="s">
        <v>16</v>
      </c>
    </row>
    <row r="19" spans="5:7" ht="12.75">
      <c r="E19" s="4" t="s">
        <v>12</v>
      </c>
      <c r="F19">
        <f>419</f>
        <v>419</v>
      </c>
      <c r="G19" s="2" t="s">
        <v>13</v>
      </c>
    </row>
    <row r="20" spans="5:7" ht="12.75">
      <c r="E20" s="4" t="s">
        <v>37</v>
      </c>
      <c r="F20">
        <v>21.8</v>
      </c>
      <c r="G20" s="5" t="s">
        <v>38</v>
      </c>
    </row>
    <row r="21" ht="12.75">
      <c r="E21" s="6"/>
    </row>
    <row r="22" spans="5:7" ht="12.75">
      <c r="E22" s="7" t="s">
        <v>30</v>
      </c>
      <c r="F22" s="8">
        <f>F16*SQRT(F9)</f>
        <v>66.27170917404987</v>
      </c>
      <c r="G22" s="2" t="s">
        <v>9</v>
      </c>
    </row>
    <row r="23" spans="5:7" ht="12.75">
      <c r="E23" s="7" t="s">
        <v>31</v>
      </c>
      <c r="F23" s="8">
        <f>F17*SQRT(F8)</f>
        <v>2839.7253388312047</v>
      </c>
      <c r="G23" s="2" t="s">
        <v>9</v>
      </c>
    </row>
    <row r="24" spans="5:8" ht="12.75">
      <c r="E24" s="7" t="s">
        <v>19</v>
      </c>
      <c r="F24">
        <f>F14*F7</f>
        <v>0.456</v>
      </c>
      <c r="G24" s="2" t="s">
        <v>9</v>
      </c>
      <c r="H24">
        <f>1/F24</f>
        <v>2.1929824561403506</v>
      </c>
    </row>
    <row r="25" spans="5:7" ht="12.75">
      <c r="E25" s="7" t="s">
        <v>1</v>
      </c>
      <c r="F25">
        <f>F15*F7</f>
        <v>840</v>
      </c>
      <c r="G25" s="2" t="s">
        <v>9</v>
      </c>
    </row>
    <row r="26" spans="5:7" ht="12.75">
      <c r="E26" s="7"/>
      <c r="G26" s="2"/>
    </row>
    <row r="27" spans="5:7" ht="12.75">
      <c r="E27" s="7" t="s">
        <v>11</v>
      </c>
      <c r="F27" s="8">
        <f>F18*SQRT(F10)</f>
        <v>1695.6777406099307</v>
      </c>
      <c r="G27" s="2" t="s">
        <v>14</v>
      </c>
    </row>
    <row r="28" spans="5:7" ht="12.75">
      <c r="E28" s="7" t="s">
        <v>10</v>
      </c>
      <c r="F28" s="8">
        <f>F19*SQRT(F11)</f>
        <v>9369.124825724119</v>
      </c>
      <c r="G28" s="2" t="s">
        <v>14</v>
      </c>
    </row>
    <row r="29" spans="5:7" ht="12.75">
      <c r="E29" s="7" t="s">
        <v>36</v>
      </c>
      <c r="F29" s="8">
        <f>F20*F7/SQRT(F8)</f>
        <v>2068.12958975012</v>
      </c>
      <c r="G29" s="2" t="s">
        <v>14</v>
      </c>
    </row>
    <row r="30" spans="5:7" ht="12.75">
      <c r="E30" s="7"/>
      <c r="F30" s="8"/>
      <c r="G30" s="2"/>
    </row>
    <row r="31" spans="5:7" ht="12.75">
      <c r="E31" s="7" t="s">
        <v>17</v>
      </c>
      <c r="F31" s="8">
        <f>F27/(F24*2*PI())</f>
        <v>591.83222436177</v>
      </c>
      <c r="G31" s="2" t="s">
        <v>22</v>
      </c>
    </row>
    <row r="32" spans="5:7" ht="12.75">
      <c r="E32" s="7" t="s">
        <v>18</v>
      </c>
      <c r="F32" s="8">
        <f>F28/(F25*2*PI())</f>
        <v>1.7751696767368879</v>
      </c>
      <c r="G32" s="2" t="s">
        <v>22</v>
      </c>
    </row>
    <row r="33" spans="5:8" ht="12.75">
      <c r="E33" s="7" t="s">
        <v>23</v>
      </c>
      <c r="F33" s="8">
        <f>300000/(F22*2*PI())</f>
        <v>720.4655428785104</v>
      </c>
      <c r="G33" s="2" t="s">
        <v>22</v>
      </c>
      <c r="H33" s="3" t="s">
        <v>29</v>
      </c>
    </row>
    <row r="34" spans="5:8" ht="12.75">
      <c r="E34" s="7" t="s">
        <v>24</v>
      </c>
      <c r="F34" s="8">
        <f>300000/(F23*2*PI())</f>
        <v>16.813767963637094</v>
      </c>
      <c r="G34" s="2" t="s">
        <v>22</v>
      </c>
      <c r="H34" s="3" t="s">
        <v>25</v>
      </c>
    </row>
    <row r="35" spans="5:8" ht="12.75">
      <c r="E35" s="7" t="s">
        <v>27</v>
      </c>
      <c r="F35" s="9">
        <f>7.43*SQRT(F11/F8)/1000</f>
        <v>0.5253803384216048</v>
      </c>
      <c r="G35" s="2" t="s">
        <v>22</v>
      </c>
      <c r="H35" s="5" t="s">
        <v>28</v>
      </c>
    </row>
  </sheetData>
  <mergeCells count="1">
    <mergeCell ref="D6:H6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 Angelopoulos</dc:creator>
  <cp:keywords/>
  <dc:description/>
  <cp:lastModifiedBy>Sharon Brooke Uy</cp:lastModifiedBy>
  <dcterms:created xsi:type="dcterms:W3CDTF">2007-05-08T13:48:17Z</dcterms:created>
  <dcterms:modified xsi:type="dcterms:W3CDTF">2008-05-15T14:44:12Z</dcterms:modified>
  <cp:category/>
  <cp:version/>
  <cp:contentType/>
  <cp:contentStatus/>
</cp:coreProperties>
</file>